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45" windowWidth="11505" windowHeight="5160" activeTab="0"/>
  </bookViews>
  <sheets>
    <sheet name="Ｅｘ１" sheetId="1" r:id="rId1"/>
    <sheet name="Ｅｘ２，３" sheetId="2" r:id="rId2"/>
  </sheets>
  <definedNames/>
  <calcPr fullCalcOnLoad="1"/>
</workbook>
</file>

<file path=xl/sharedStrings.xml><?xml version="1.0" encoding="utf-8"?>
<sst xmlns="http://schemas.openxmlformats.org/spreadsheetml/2006/main" count="45" uniqueCount="30">
  <si>
    <t>実測度数</t>
  </si>
  <si>
    <t>期待度数</t>
  </si>
  <si>
    <t>確率</t>
  </si>
  <si>
    <t>x</t>
  </si>
  <si>
    <t>e</t>
  </si>
  <si>
    <t>(x-e)^2/e</t>
  </si>
  <si>
    <t>A</t>
  </si>
  <si>
    <t>B</t>
  </si>
  <si>
    <t>O</t>
  </si>
  <si>
    <t>AB</t>
  </si>
  <si>
    <t>２項分布</t>
  </si>
  <si>
    <t>甲</t>
  </si>
  <si>
    <t>乙</t>
  </si>
  <si>
    <t>C</t>
  </si>
  <si>
    <t>Σ</t>
  </si>
  <si>
    <t>２項係数</t>
  </si>
  <si>
    <t>血液型分布</t>
  </si>
  <si>
    <t>中部</t>
  </si>
  <si>
    <t>南部</t>
  </si>
  <si>
    <t>北部</t>
  </si>
  <si>
    <t>1個建</t>
  </si>
  <si>
    <t>２軒長屋</t>
  </si>
  <si>
    <t>テラスハウス</t>
  </si>
  <si>
    <t>計</t>
  </si>
  <si>
    <t>k</t>
  </si>
  <si>
    <t>chitest</t>
  </si>
  <si>
    <t>chidist</t>
  </si>
  <si>
    <r>
      <t>←χ</t>
    </r>
    <r>
      <rPr>
        <vertAlign val="superscript"/>
        <sz val="11"/>
        <color indexed="10"/>
        <rFont val="ＭＳ Ｐゴシック"/>
        <family val="3"/>
      </rPr>
      <t>2</t>
    </r>
  </si>
  <si>
    <r>
      <t>←χ</t>
    </r>
    <r>
      <rPr>
        <vertAlign val="superscript"/>
        <sz val="11"/>
        <color indexed="10"/>
        <rFont val="ＭＳ Ｐゴシック"/>
        <family val="3"/>
      </rPr>
      <t>2</t>
    </r>
    <r>
      <rPr>
        <sz val="11"/>
        <color indexed="10"/>
        <rFont val="ＭＳ Ｐゴシック"/>
        <family val="3"/>
      </rPr>
      <t>(0.01)</t>
    </r>
  </si>
  <si>
    <r>
      <t>←χ</t>
    </r>
    <r>
      <rPr>
        <vertAlign val="superscript"/>
        <sz val="11"/>
        <color indexed="10"/>
        <rFont val="ＭＳ Ｐゴシック"/>
        <family val="3"/>
      </rPr>
      <t>2</t>
    </r>
    <r>
      <rPr>
        <sz val="11"/>
        <color indexed="10"/>
        <rFont val="ＭＳ Ｐゴシック"/>
        <family val="3"/>
      </rPr>
      <t>(0.05)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</si>
</sst>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_ "/>
    <numFmt numFmtId="178" formatCode="0.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vertAlign val="superscript"/>
      <sz val="11"/>
      <name val="ＭＳ Ｐゴシック"/>
      <family val="3"/>
    </font>
    <font>
      <vertAlign val="superscript"/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3" borderId="6" xfId="0" applyFill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0" fillId="3" borderId="5" xfId="0" applyFill="1" applyBorder="1" applyAlignment="1">
      <alignment/>
    </xf>
    <xf numFmtId="0" fontId="0" fillId="4" borderId="14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8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47625</xdr:rowOff>
    </xdr:from>
    <xdr:to>
      <xdr:col>10</xdr:col>
      <xdr:colOff>361950</xdr:colOff>
      <xdr:row>19</xdr:row>
      <xdr:rowOff>38100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3886200" y="47625"/>
          <a:ext cx="3028950" cy="3400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１．実測度数をＢ列に入力する
２．２項係数を求める  Ｃ列
   C5に  ＝ ＣＯＭＢＩＮ（５，Ａ５）
   他コピー
３．期待度数を計算する  Ｄ列
    D5に =$B$12/$C$12*C5
   他コピー
４．Ｅ列、その総和を計算しχ</a:t>
          </a:r>
          <a:r>
            <a:rPr lang="en-US" cap="none" sz="1100" b="0" i="0" u="none" baseline="30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を求める
    E5に =(B5-D5)^2/D5
    他コピー
５．有意水準 １％ に対するχ</a:t>
          </a:r>
          <a:r>
            <a:rPr lang="en-US" cap="none" sz="1100" b="0" i="0" u="none" baseline="30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は
     E13に  =CHIINV(0.01,5)
６．計算されたχ</a:t>
          </a:r>
          <a:r>
            <a:rPr lang="en-US" cap="none" sz="1100" b="0" i="0" u="none" baseline="30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に対する確率は
     C15に  =CHIDIST(E12,5)
７．実測度数，期待度数に対する確率は
     D15に  =CHITEST(B5:B10,D5:D10)
８．判定は D16に 
    =IF(D15&gt;0.05,"有意でない","有意である")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19050</xdr:rowOff>
    </xdr:from>
    <xdr:to>
      <xdr:col>6</xdr:col>
      <xdr:colOff>47625</xdr:colOff>
      <xdr:row>14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638175"/>
          <a:ext cx="3429000" cy="1981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１．実測度数を Ｈ列，Ｉ列に入力する
  総和が１００になるように
２．Ｈ列，Ｉ列の平均をＪ列Ｋ列に収め期待度数とする
  Ｊ5に      =(Ｈ5+Ｉ5)/2
  他コピー
３．このような分布になる確率は
  Ｉ1３に    =CHITEST(Ｈ5：Ｉ8，Ｊ5：Ｋ8)
４．判定は Ｉ1４に 
    =IF(Ｉ1３&gt;0.05,"有意でない","有意である")</a:t>
          </a:r>
        </a:p>
      </xdr:txBody>
    </xdr:sp>
    <xdr:clientData/>
  </xdr:twoCellAnchor>
  <xdr:twoCellAnchor>
    <xdr:from>
      <xdr:col>4</xdr:col>
      <xdr:colOff>342900</xdr:colOff>
      <xdr:row>26</xdr:row>
      <xdr:rowOff>104775</xdr:rowOff>
    </xdr:from>
    <xdr:to>
      <xdr:col>11</xdr:col>
      <xdr:colOff>0</xdr:colOff>
      <xdr:row>42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47975" y="4610100"/>
          <a:ext cx="371475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１．実測度数を B列，C列，D列に入力する
２．行について，列についての計を計算する
３．１個建の期待度数
   F23に   =E23/$E$26*$B$26   以下コピー
４．２軒長屋の期待度数
   G23に  =E23/$E$26*$C$26    以下コピー
５．テラスハウスの期待度数
   H２３に =E23/$E$26*$D$26    以下コピー
６．このような分布になる確率は
  B27に    =CHITEST(B23:D25,F23:H25)
  このとき自由度は（３－１）＊（３－１）＝４
注意  左表のようにして確率を求めると自由度８の場合となる
   B39     =CHITEST(B29:B37,C29:C37)
 なお  C39    =CHIDIST(D38,8)
         D39    =CHIDIST(D38,4)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22">
      <selection activeCell="E26" sqref="E26"/>
    </sheetView>
  </sheetViews>
  <sheetFormatPr defaultColWidth="9.00390625" defaultRowHeight="13.5"/>
  <cols>
    <col min="1" max="1" width="3.75390625" style="0" customWidth="1"/>
    <col min="2" max="2" width="8.375" style="0" customWidth="1"/>
    <col min="3" max="3" width="9.50390625" style="0" customWidth="1"/>
    <col min="4" max="4" width="9.25390625" style="0" customWidth="1"/>
    <col min="5" max="5" width="10.125" style="0" customWidth="1"/>
  </cols>
  <sheetData>
    <row r="1" ht="18.75">
      <c r="D1" s="9" t="s">
        <v>10</v>
      </c>
    </row>
    <row r="3" spans="2:4" ht="13.5">
      <c r="B3" s="1" t="s">
        <v>0</v>
      </c>
      <c r="C3" s="1" t="s">
        <v>15</v>
      </c>
      <c r="D3" s="1" t="s">
        <v>1</v>
      </c>
    </row>
    <row r="4" spans="1:5" ht="13.5">
      <c r="A4" s="6" t="s">
        <v>24</v>
      </c>
      <c r="B4" s="6" t="s">
        <v>3</v>
      </c>
      <c r="C4" s="6" t="s">
        <v>13</v>
      </c>
      <c r="D4" s="6" t="s">
        <v>4</v>
      </c>
      <c r="E4" s="6" t="s">
        <v>5</v>
      </c>
    </row>
    <row r="5" spans="1:5" ht="13.5">
      <c r="A5">
        <v>0</v>
      </c>
      <c r="B5" s="13">
        <v>92</v>
      </c>
      <c r="C5" s="13">
        <f aca="true" t="shared" si="0" ref="C5:C10">COMBIN(5,A5)</f>
        <v>1</v>
      </c>
      <c r="D5" s="34">
        <f aca="true" t="shared" si="1" ref="D5:D10">$B$12/$C$12*C5</f>
        <v>120.875</v>
      </c>
      <c r="E5">
        <f aca="true" t="shared" si="2" ref="E5:E10">(B5-D5)^2/D5</f>
        <v>6.897750775594623</v>
      </c>
    </row>
    <row r="6" spans="1:5" ht="13.5">
      <c r="A6">
        <f>A5+1</f>
        <v>1</v>
      </c>
      <c r="B6" s="13">
        <v>603</v>
      </c>
      <c r="C6" s="13">
        <f t="shared" si="0"/>
        <v>5</v>
      </c>
      <c r="D6" s="34">
        <f t="shared" si="1"/>
        <v>604.375</v>
      </c>
      <c r="E6">
        <f t="shared" si="2"/>
        <v>0.0031282316442605997</v>
      </c>
    </row>
    <row r="7" spans="1:5" ht="13.5">
      <c r="A7">
        <f>A6+1</f>
        <v>2</v>
      </c>
      <c r="B7" s="13">
        <v>1137</v>
      </c>
      <c r="C7" s="13">
        <f t="shared" si="0"/>
        <v>10</v>
      </c>
      <c r="D7" s="34">
        <f t="shared" si="1"/>
        <v>1208.75</v>
      </c>
      <c r="E7">
        <f t="shared" si="2"/>
        <v>4.25899689762151</v>
      </c>
    </row>
    <row r="8" spans="1:5" ht="13.5">
      <c r="A8">
        <f>A7+1</f>
        <v>3</v>
      </c>
      <c r="B8" s="13">
        <v>1254</v>
      </c>
      <c r="C8" s="13">
        <f t="shared" si="0"/>
        <v>10</v>
      </c>
      <c r="D8" s="34">
        <f t="shared" si="1"/>
        <v>1208.75</v>
      </c>
      <c r="E8">
        <f t="shared" si="2"/>
        <v>1.6939503619441572</v>
      </c>
    </row>
    <row r="9" spans="1:5" ht="13.5">
      <c r="A9">
        <f>A8+1</f>
        <v>4</v>
      </c>
      <c r="B9" s="13">
        <v>657</v>
      </c>
      <c r="C9" s="13">
        <f t="shared" si="0"/>
        <v>5</v>
      </c>
      <c r="D9" s="34">
        <f t="shared" si="1"/>
        <v>604.375</v>
      </c>
      <c r="E9">
        <f t="shared" si="2"/>
        <v>4.582238883143743</v>
      </c>
    </row>
    <row r="10" spans="1:5" ht="13.5">
      <c r="A10">
        <f>A9+1</f>
        <v>5</v>
      </c>
      <c r="B10" s="13">
        <v>125</v>
      </c>
      <c r="C10" s="13">
        <f t="shared" si="0"/>
        <v>1</v>
      </c>
      <c r="D10" s="34">
        <f t="shared" si="1"/>
        <v>120.875</v>
      </c>
      <c r="E10">
        <f t="shared" si="2"/>
        <v>0.14077042399172698</v>
      </c>
    </row>
    <row r="12" spans="1:6" ht="15.75">
      <c r="A12" t="s">
        <v>23</v>
      </c>
      <c r="B12">
        <f>SUM(B5:B11)</f>
        <v>3868</v>
      </c>
      <c r="C12">
        <f>SUM(C5:C11)</f>
        <v>32</v>
      </c>
      <c r="D12">
        <f>SUM(D5:D11)</f>
        <v>3868</v>
      </c>
      <c r="E12">
        <f>SUM(E5:E11)</f>
        <v>17.57683557394002</v>
      </c>
      <c r="F12" s="8" t="s">
        <v>27</v>
      </c>
    </row>
    <row r="13" spans="5:6" ht="15.75">
      <c r="E13">
        <f>CHIINV(0.01,5)</f>
        <v>15.086317444001907</v>
      </c>
      <c r="F13" s="8" t="s">
        <v>28</v>
      </c>
    </row>
    <row r="14" spans="5:6" ht="15.75">
      <c r="E14">
        <f>CHIINV(0.05,5)</f>
        <v>11.070482569630613</v>
      </c>
      <c r="F14" s="8" t="s">
        <v>29</v>
      </c>
    </row>
    <row r="15" spans="2:4" ht="13.5">
      <c r="B15" s="7" t="s">
        <v>2</v>
      </c>
      <c r="C15" s="35" t="s">
        <v>26</v>
      </c>
      <c r="D15" t="s">
        <v>25</v>
      </c>
    </row>
    <row r="16" spans="3:4" ht="13.5">
      <c r="C16" s="2">
        <f>CHIDIST(E12,5)</f>
        <v>0.003526290401264384</v>
      </c>
      <c r="D16" s="2">
        <f>CHITEST(B5:B10,D5:D10)</f>
        <v>0.003526290401264384</v>
      </c>
    </row>
    <row r="17" ht="13.5">
      <c r="D17" t="str">
        <f>IF(D16&gt;0.05,"有意でない","有意である")</f>
        <v>有意である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22">
      <selection activeCell="D43" sqref="D43"/>
    </sheetView>
  </sheetViews>
  <sheetFormatPr defaultColWidth="9.00390625" defaultRowHeight="13.5"/>
  <cols>
    <col min="1" max="1" width="4.375" style="0" customWidth="1"/>
    <col min="2" max="2" width="8.375" style="0" customWidth="1"/>
    <col min="3" max="3" width="8.00390625" style="0" customWidth="1"/>
    <col min="4" max="4" width="12.125" style="0" bestFit="1" customWidth="1"/>
    <col min="5" max="5" width="5.75390625" style="0" customWidth="1"/>
    <col min="7" max="7" width="8.50390625" style="0" customWidth="1"/>
    <col min="8" max="8" width="11.50390625" style="0" customWidth="1"/>
    <col min="9" max="9" width="5.875" style="0" customWidth="1"/>
    <col min="10" max="10" width="6.75390625" style="0" customWidth="1"/>
    <col min="11" max="11" width="5.875" style="0" customWidth="1"/>
    <col min="12" max="12" width="5.25390625" style="0" customWidth="1"/>
  </cols>
  <sheetData>
    <row r="1" spans="3:8" ht="21.75" customHeight="1">
      <c r="C1" s="9"/>
      <c r="H1" s="9" t="s">
        <v>16</v>
      </c>
    </row>
    <row r="3" spans="2:11" ht="13.5">
      <c r="B3" s="1"/>
      <c r="C3" s="1"/>
      <c r="H3" s="1" t="s">
        <v>0</v>
      </c>
      <c r="I3" s="1"/>
      <c r="J3" s="1" t="s">
        <v>1</v>
      </c>
      <c r="K3" s="1"/>
    </row>
    <row r="4" spans="2:11" ht="13.5">
      <c r="B4" s="6"/>
      <c r="C4" s="6"/>
      <c r="D4" s="6"/>
      <c r="E4" s="6"/>
      <c r="H4" s="1" t="s">
        <v>11</v>
      </c>
      <c r="I4" s="1" t="s">
        <v>12</v>
      </c>
      <c r="J4" s="1" t="s">
        <v>11</v>
      </c>
      <c r="K4" s="1" t="s">
        <v>12</v>
      </c>
    </row>
    <row r="5" spans="2:11" ht="13.5">
      <c r="B5" s="13"/>
      <c r="C5" s="13"/>
      <c r="G5" s="30" t="s">
        <v>6</v>
      </c>
      <c r="H5" s="3">
        <v>43</v>
      </c>
      <c r="I5" s="10">
        <v>30</v>
      </c>
      <c r="J5">
        <f>(H5+I5)/2</f>
        <v>36.5</v>
      </c>
      <c r="K5">
        <f>(I5+H5)/2</f>
        <v>36.5</v>
      </c>
    </row>
    <row r="6" spans="2:11" ht="13.5">
      <c r="B6" s="13"/>
      <c r="C6" s="13"/>
      <c r="G6" s="30" t="s">
        <v>8</v>
      </c>
      <c r="H6" s="4">
        <v>31</v>
      </c>
      <c r="I6" s="11">
        <v>40</v>
      </c>
      <c r="J6">
        <f>(H6+I6)/2</f>
        <v>35.5</v>
      </c>
      <c r="K6">
        <f>(I6+H6)/2</f>
        <v>35.5</v>
      </c>
    </row>
    <row r="7" spans="2:11" ht="13.5">
      <c r="B7" s="13"/>
      <c r="C7" s="13"/>
      <c r="G7" s="30" t="s">
        <v>7</v>
      </c>
      <c r="H7" s="4">
        <v>19</v>
      </c>
      <c r="I7" s="11">
        <v>20</v>
      </c>
      <c r="J7">
        <f>(H7+I7)/2</f>
        <v>19.5</v>
      </c>
      <c r="K7">
        <f>(I7+H7)/2</f>
        <v>19.5</v>
      </c>
    </row>
    <row r="8" spans="2:11" ht="13.5">
      <c r="B8" s="13"/>
      <c r="C8" s="13"/>
      <c r="G8" s="30" t="s">
        <v>9</v>
      </c>
      <c r="H8" s="5">
        <v>7</v>
      </c>
      <c r="I8" s="12">
        <v>10</v>
      </c>
      <c r="J8">
        <f>(H8+I8)/2</f>
        <v>8.5</v>
      </c>
      <c r="K8">
        <f>(I8+H8)/2</f>
        <v>8.5</v>
      </c>
    </row>
    <row r="9" spans="2:11" ht="13.5">
      <c r="B9" s="13"/>
      <c r="C9" s="13"/>
      <c r="G9" s="30" t="s">
        <v>14</v>
      </c>
      <c r="H9">
        <f>SUM(H5:H8)</f>
        <v>100</v>
      </c>
      <c r="I9">
        <f>SUM(I5:I8)</f>
        <v>100</v>
      </c>
      <c r="J9">
        <f>(H9+I9)/2</f>
        <v>100</v>
      </c>
      <c r="K9">
        <f>(I9+H9)/2</f>
        <v>100</v>
      </c>
    </row>
    <row r="10" spans="2:3" ht="13.5">
      <c r="B10" s="13"/>
      <c r="C10" s="13"/>
    </row>
    <row r="13" spans="8:9" ht="13.5">
      <c r="H13" s="7" t="s">
        <v>2</v>
      </c>
      <c r="I13">
        <f>CHITEST(H5:I8,J5:K8)</f>
        <v>0.26028237124292825</v>
      </c>
    </row>
    <row r="14" spans="6:9" ht="13.5">
      <c r="F14" s="8"/>
      <c r="I14" t="str">
        <f>IF(I13&gt;0.05,"有意でない","有意である")</f>
        <v>有意でない</v>
      </c>
    </row>
    <row r="15" ht="13.5">
      <c r="F15" s="8"/>
    </row>
    <row r="16" spans="2:11" ht="13.5">
      <c r="B16" s="7"/>
      <c r="F16" s="8"/>
      <c r="H16">
        <f>CHITEST(H5:H8,J5:J8)</f>
        <v>0.5712694338902464</v>
      </c>
      <c r="I16">
        <f>CHITEST(I5:I8,K5:K8)</f>
        <v>0.5712694338902464</v>
      </c>
      <c r="K16">
        <f>H16*I16</f>
        <v>0.32634876609728264</v>
      </c>
    </row>
    <row r="20" spans="1:13" ht="7.5" customHeight="1" thickBo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2:8" ht="13.5">
      <c r="B21" s="16" t="s">
        <v>0</v>
      </c>
      <c r="C21" s="17"/>
      <c r="D21" s="18"/>
      <c r="F21" s="16" t="s">
        <v>1</v>
      </c>
      <c r="G21" s="26"/>
      <c r="H21" s="18"/>
    </row>
    <row r="22" spans="2:8" ht="13.5">
      <c r="B22" s="19" t="s">
        <v>20</v>
      </c>
      <c r="C22" s="20" t="s">
        <v>21</v>
      </c>
      <c r="D22" s="29" t="s">
        <v>22</v>
      </c>
      <c r="E22" t="s">
        <v>23</v>
      </c>
      <c r="F22" s="19" t="s">
        <v>20</v>
      </c>
      <c r="G22" s="20" t="s">
        <v>21</v>
      </c>
      <c r="H22" s="29" t="s">
        <v>22</v>
      </c>
    </row>
    <row r="23" spans="1:8" ht="13.5">
      <c r="A23" t="s">
        <v>19</v>
      </c>
      <c r="B23" s="22">
        <v>95</v>
      </c>
      <c r="C23" s="23">
        <v>297</v>
      </c>
      <c r="D23" s="21">
        <v>242</v>
      </c>
      <c r="E23">
        <f>SUM(B23:D23)</f>
        <v>634</v>
      </c>
      <c r="F23" s="22">
        <f>E23/$E$26*$B$26</f>
        <v>148.7896767969127</v>
      </c>
      <c r="G23" s="23">
        <f>E23/$E$26*$C$26</f>
        <v>261.1847563917029</v>
      </c>
      <c r="H23" s="21">
        <f>E23/$E$26*$D$26</f>
        <v>224.0255668113845</v>
      </c>
    </row>
    <row r="24" spans="1:8" ht="13.5">
      <c r="A24" t="s">
        <v>17</v>
      </c>
      <c r="B24" s="22">
        <v>175</v>
      </c>
      <c r="C24" s="23">
        <v>417</v>
      </c>
      <c r="D24" s="21">
        <v>362</v>
      </c>
      <c r="E24">
        <f>SUM(B24:D24)</f>
        <v>954</v>
      </c>
      <c r="F24" s="22">
        <f>E24/$E$26*$B$26</f>
        <v>223.88856729377713</v>
      </c>
      <c r="G24" s="23">
        <f>E24/$E$26*$C$26</f>
        <v>393.01302460202606</v>
      </c>
      <c r="H24" s="21">
        <f>E24/$E$26*$D$26</f>
        <v>337.09840810419684</v>
      </c>
    </row>
    <row r="25" spans="1:8" ht="14.25" thickBot="1">
      <c r="A25" t="s">
        <v>18</v>
      </c>
      <c r="B25" s="22">
        <v>703</v>
      </c>
      <c r="C25" s="23">
        <v>994</v>
      </c>
      <c r="D25" s="21">
        <v>861</v>
      </c>
      <c r="E25">
        <f>SUM(B25:D25)</f>
        <v>2558</v>
      </c>
      <c r="F25" s="22">
        <f>E25/$E$26*$B$26</f>
        <v>600.3217559093101</v>
      </c>
      <c r="G25" s="23">
        <f>E25/$E$26*$C$26</f>
        <v>1053.8022190062711</v>
      </c>
      <c r="H25" s="21">
        <f>E25/$E$26*$D$26</f>
        <v>903.8760250844186</v>
      </c>
    </row>
    <row r="26" spans="1:8" ht="14.25" thickBot="1">
      <c r="A26" t="s">
        <v>23</v>
      </c>
      <c r="B26" s="31">
        <f>SUM(B23:B25)</f>
        <v>973</v>
      </c>
      <c r="C26" s="32">
        <f>SUM(C23:C25)</f>
        <v>1708</v>
      </c>
      <c r="D26" s="33">
        <f>SUM(D23:D25)</f>
        <v>1465</v>
      </c>
      <c r="E26" s="32">
        <f>SUM(B26:D26)</f>
        <v>4146</v>
      </c>
      <c r="F26" s="31">
        <f>E26/$E$26*$B$26</f>
        <v>973</v>
      </c>
      <c r="G26" s="32">
        <f>E26/$E$26*$C$26</f>
        <v>1708</v>
      </c>
      <c r="H26" s="33">
        <f>E26/$E$26*$D$26</f>
        <v>1465</v>
      </c>
    </row>
    <row r="27" ht="14.25" thickBot="1">
      <c r="B27" s="27">
        <f>CHITEST(B23:D25,F23:H25)</f>
        <v>7.595110503531355E-13</v>
      </c>
    </row>
    <row r="28" spans="2:4" ht="13.5">
      <c r="B28" s="16" t="s">
        <v>0</v>
      </c>
      <c r="C28" s="16" t="s">
        <v>1</v>
      </c>
      <c r="D28" s="18"/>
    </row>
    <row r="29" spans="2:4" ht="13.5">
      <c r="B29" s="22">
        <v>95</v>
      </c>
      <c r="C29" s="23">
        <f>F23</f>
        <v>148.7896767969127</v>
      </c>
      <c r="D29" s="21">
        <f>(B29-C29)^2/C29</f>
        <v>19.445766616359517</v>
      </c>
    </row>
    <row r="30" spans="2:4" ht="13.5">
      <c r="B30" s="22">
        <v>175</v>
      </c>
      <c r="C30" s="23">
        <f>F24</f>
        <v>223.88856729377713</v>
      </c>
      <c r="D30" s="21">
        <f aca="true" t="shared" si="0" ref="D30:D37">(B30-C30)^2/C30</f>
        <v>10.675364271289462</v>
      </c>
    </row>
    <row r="31" spans="2:4" ht="13.5">
      <c r="B31" s="22">
        <v>703</v>
      </c>
      <c r="C31" s="23">
        <f>F25</f>
        <v>600.3217559093101</v>
      </c>
      <c r="D31" s="21">
        <f t="shared" si="0"/>
        <v>17.56195191290049</v>
      </c>
    </row>
    <row r="32" spans="2:4" ht="13.5">
      <c r="B32" s="22">
        <v>297</v>
      </c>
      <c r="C32" s="23">
        <f>G23</f>
        <v>261.1847563917029</v>
      </c>
      <c r="D32" s="21">
        <f t="shared" si="0"/>
        <v>4.911204208249946</v>
      </c>
    </row>
    <row r="33" spans="2:4" ht="13.5">
      <c r="B33" s="22">
        <v>417</v>
      </c>
      <c r="C33" s="23">
        <f>G24</f>
        <v>393.01302460202606</v>
      </c>
      <c r="D33" s="21">
        <f t="shared" si="0"/>
        <v>1.4640099760704997</v>
      </c>
    </row>
    <row r="34" spans="2:4" ht="13.5">
      <c r="B34" s="22">
        <v>994</v>
      </c>
      <c r="C34" s="23">
        <f>G25</f>
        <v>1053.8022190062711</v>
      </c>
      <c r="D34" s="21">
        <f t="shared" si="0"/>
        <v>3.3937159493234392</v>
      </c>
    </row>
    <row r="35" spans="2:4" ht="13.5">
      <c r="B35" s="22">
        <v>242</v>
      </c>
      <c r="C35" s="23">
        <f>H23</f>
        <v>224.0255668113845</v>
      </c>
      <c r="D35" s="21">
        <f t="shared" si="0"/>
        <v>1.4421579333577401</v>
      </c>
    </row>
    <row r="36" spans="2:4" ht="13.5">
      <c r="B36" s="22">
        <v>362</v>
      </c>
      <c r="C36" s="23">
        <f>H24</f>
        <v>337.09840810419684</v>
      </c>
      <c r="D36" s="21">
        <f t="shared" si="0"/>
        <v>1.8394903803682776</v>
      </c>
    </row>
    <row r="37" spans="2:4" ht="13.5">
      <c r="B37" s="22">
        <v>861</v>
      </c>
      <c r="C37" s="23">
        <f>H25</f>
        <v>903.8760250844186</v>
      </c>
      <c r="D37" s="21">
        <f t="shared" si="0"/>
        <v>2.0338558342312503</v>
      </c>
    </row>
    <row r="38" spans="1:4" ht="14.25" thickBot="1">
      <c r="A38" t="s">
        <v>23</v>
      </c>
      <c r="B38" s="24">
        <f>SUM(B29:B37)</f>
        <v>4146</v>
      </c>
      <c r="C38" s="25">
        <f>SUM(C29:C37)</f>
        <v>4146</v>
      </c>
      <c r="D38" s="28">
        <f>SUM(D29:D37)</f>
        <v>62.76751708215062</v>
      </c>
    </row>
    <row r="39" spans="2:4" ht="13.5">
      <c r="B39" s="15">
        <f>CHITEST(B29:B37,C29:C37)</f>
        <v>1.3313843598355725E-10</v>
      </c>
      <c r="C39" s="15">
        <f>CHIDIST(D38,8)</f>
        <v>1.3313843598355725E-10</v>
      </c>
      <c r="D39" s="15">
        <f>CHIDIST(D38,4)</f>
        <v>7.595110503531355E-13</v>
      </c>
    </row>
  </sheetData>
  <printOptions/>
  <pageMargins left="0.75" right="0.75" top="1" bottom="1" header="0.512" footer="0.512"/>
  <pageSetup horizontalDpi="400" verticalDpi="4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京都コンピュータ学院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作花  一志</dc:creator>
  <cp:keywords/>
  <dc:description/>
  <cp:lastModifiedBy>作花  一志</cp:lastModifiedBy>
  <dcterms:created xsi:type="dcterms:W3CDTF">1999-03-09T15:53:46Z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